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ankosi-ifile\desktop$\in-sakanot\Desktop\メールファイル\R1経営比較分析表\"/>
    </mc:Choice>
  </mc:AlternateContent>
  <workbookProtection workbookAlgorithmName="SHA-512" workbookHashValue="TDIJ0f8C9naGZ7otmI8TTEHLb6Qr2l1iW+9K8UYNwpzQxeMq6z6KYA9BXUF5wuU/igIBR/3yUtTw+ZepcvIp6w==" workbookSaltValue="3DM+tvSdHsBJfUSj78YnyQ==" workbookSpinCount="100000" lockStructure="1"/>
  <bookViews>
    <workbookView xWindow="0" yWindow="0" windowWidth="28800" windowHeight="1231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<sst xmlns="http://schemas.openxmlformats.org/spreadsheetml/2006/main" count="233" uniqueCount="117">
  <si>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</si>
  <si>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</si>
  <si>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</si>
  <si>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</si>
  <si>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</si>
  <si>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</si>
  <si>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</si>
  <si>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</si>
  <si>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</si>
  <si>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</si>
  <si>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</si>
  <si>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</si>
  <si>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</si>
  <si>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</si>
  <si>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</si>
  <si>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</si>
  <si>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</si>
  <si>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</si>
  <si>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</si>
  <si>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</si>
  <si>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</si>
  <si>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</si>
  <si>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</si>
  <si>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</si>
  <si>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</si>
  <si>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</si>
  <si>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</si>
  <si>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</si>
  <si>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</si>
  <si>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</si>
  <si>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</si>
  <si>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</si>
  <si>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</si>
  <si>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</si>
  <si>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</si>
  <si>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</si>
  <si>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</si>
  <si>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</si>
  <si>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</si>
  <si>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</si>
  <si>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</si>
  <si>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</si>
  <si>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</si>
  <si>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</si>
  <si>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</si>
  <si>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</si>
  <si>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</si>
  <si>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</si>
  <si>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</si>
  <si>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</si>
  <si>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</si>
  <si>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</si>
  <si>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</si>
  <si>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</si>
  <si>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</si>
  <si>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</si>
  <si>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</si>
  <si>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</si>
  <si>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</si>
  <si>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</si>
  <si>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</si>
  <si>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</si>
  <si>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</si>
  <si>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</si>
  <si>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</si>
  <si>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</si>
  <si>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</si>
  <si>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</si>
  <si>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</si>
  <si>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</si>
  <si>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</si>
  <si>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</si>
  <si>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</si>
  <si>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</si>
  <si>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</si>
  <si>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</si>
  <si>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</si>
  <si>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</si>
  <si>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</si>
  <si>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</si>
  <si>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</si>
  <si>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</si>
  <si>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</si>
  <si>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</si>
  <si>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</si>
  <si>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</si>
  <si>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</si>
  <si>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</si>
  <si>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</si>
  <si>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</si>
  <si>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</si>
  <si>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</si>
  <si>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</si>
  <si>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</si>
  <si>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</si>
  <si>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蘭越町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</si>
  <si>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</si>
  <si>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</si>
  <si>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</si>
  <si>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</si>
  <si>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</si>
  <si>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</si>
  <si>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</si>
  <si>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</si>
  <si>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</si>
  <si>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</si>
  <si>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</si>
  <si>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</si>
  <si>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</si>
  <si>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</si>
  <si>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</si>
  <si>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</si>
  <si>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</si>
  <si>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</si>
  <si>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漏水調査等を行い、老朽管の更新を計画的に進めることにより、配水管の漏水量が減少し維持管理費の削減にもつながることから、管路更新を計画的に進める必要があります。</t>
    <rPh sb="1" eb="3">
      <t>ロウスイ</t>
    </rPh>
    <rPh sb="3" eb="5">
      <t>チョウサ</t>
    </rPh>
    <rPh sb="5" eb="6">
      <t>トウ</t>
    </rPh>
    <rPh sb="7" eb="8">
      <t>オコナ</t>
    </rPh>
    <rPh sb="10" eb="12">
      <t>ロウキュウ</t>
    </rPh>
    <rPh sb="12" eb="13">
      <t>カン</t>
    </rPh>
    <rPh sb="14" eb="16">
      <t>コウシン</t>
    </rPh>
    <rPh sb="17" eb="20">
      <t>ケイカクテキ</t>
    </rPh>
    <rPh sb="21" eb="22">
      <t>スス</t>
    </rPh>
    <rPh sb="30" eb="33">
      <t>ハイスイカン</t>
    </rPh>
    <rPh sb="34" eb="36">
      <t>ロウスイ</t>
    </rPh>
    <rPh sb="36" eb="37">
      <t>リョウ</t>
    </rPh>
    <rPh sb="38" eb="40">
      <t>ゲンショウ</t>
    </rPh>
    <rPh sb="41" eb="43">
      <t>イジ</t>
    </rPh>
    <rPh sb="43" eb="46">
      <t>カンリヒ</t>
    </rPh>
    <rPh sb="47" eb="49">
      <t>サクゲン</t>
    </rPh>
    <rPh sb="60" eb="62">
      <t>カンロ</t>
    </rPh>
    <rPh sb="62" eb="64">
      <t>コウシン</t>
    </rPh>
    <rPh sb="65" eb="68">
      <t>ケイカクテキ</t>
    </rPh>
    <rPh sb="69" eb="70">
      <t>スス</t>
    </rPh>
    <rPh sb="72" eb="74">
      <t>ヒツヨウ</t>
    </rPh>
    <phoneticPr fontId="4"/>
  </si>
  <si>
    <t>　料金回収率、施設利用率はいずれも類似団体の平均を上回っているものの、収益的収支比率が類似団体の平均を下回っており、料金回収率についても１００％を下回っています。将来的には人口減少により給水収益が減少すると思われることから、更なる経費の削減、料金回収率の向上に努めていく必要があります。また、計画的に老朽管の更新や適正な維持管理により、漏水防止対策を進め、今後の給水人口や水需要の動向に注意しながら、水道料金の見直しや老朽施設の更新を検討していく必要があります。</t>
    <rPh sb="1" eb="3">
      <t>リョウキン</t>
    </rPh>
    <rPh sb="3" eb="5">
      <t>カイシュウ</t>
    </rPh>
    <rPh sb="5" eb="6">
      <t>リツ</t>
    </rPh>
    <rPh sb="7" eb="9">
      <t>シセツ</t>
    </rPh>
    <rPh sb="9" eb="12">
      <t>リヨウリツ</t>
    </rPh>
    <rPh sb="17" eb="19">
      <t>ルイジ</t>
    </rPh>
    <rPh sb="19" eb="21">
      <t>ダンタイ</t>
    </rPh>
    <rPh sb="22" eb="24">
      <t>ヘイキン</t>
    </rPh>
    <rPh sb="25" eb="27">
      <t>ウワマワ</t>
    </rPh>
    <rPh sb="58" eb="60">
      <t>リョウキン</t>
    </rPh>
    <rPh sb="60" eb="62">
      <t>カイシュウ</t>
    </rPh>
    <rPh sb="62" eb="63">
      <t>リツ</t>
    </rPh>
    <rPh sb="73" eb="75">
      <t>シタマワ</t>
    </rPh>
    <rPh sb="81" eb="84">
      <t>ショウライテキ</t>
    </rPh>
    <rPh sb="86" eb="88">
      <t>ジンコウ</t>
    </rPh>
    <rPh sb="88" eb="90">
      <t>ゲンショウ</t>
    </rPh>
    <rPh sb="93" eb="95">
      <t>キュウスイ</t>
    </rPh>
    <rPh sb="95" eb="97">
      <t>シュウエキ</t>
    </rPh>
    <rPh sb="98" eb="100">
      <t>ゲンショウ</t>
    </rPh>
    <rPh sb="103" eb="104">
      <t>オモ</t>
    </rPh>
    <rPh sb="112" eb="113">
      <t>サラ</t>
    </rPh>
    <rPh sb="115" eb="117">
      <t>ケイヒ</t>
    </rPh>
    <rPh sb="118" eb="120">
      <t>サクゲン</t>
    </rPh>
    <rPh sb="121" eb="123">
      <t>リョウキン</t>
    </rPh>
    <rPh sb="123" eb="125">
      <t>カイシュウ</t>
    </rPh>
    <rPh sb="125" eb="126">
      <t>リツ</t>
    </rPh>
    <rPh sb="127" eb="129">
      <t>コウジョウ</t>
    </rPh>
    <rPh sb="130" eb="131">
      <t>ツト</t>
    </rPh>
    <rPh sb="135" eb="137">
      <t>ヒツヨウ</t>
    </rPh>
    <rPh sb="146" eb="148">
      <t>ケイカク</t>
    </rPh>
    <rPh sb="148" eb="149">
      <t>テキ</t>
    </rPh>
    <rPh sb="150" eb="152">
      <t>ロウキュウ</t>
    </rPh>
    <rPh sb="152" eb="153">
      <t>カン</t>
    </rPh>
    <rPh sb="154" eb="156">
      <t>コウシン</t>
    </rPh>
    <rPh sb="157" eb="159">
      <t>テキセイ</t>
    </rPh>
    <rPh sb="160" eb="162">
      <t>イジ</t>
    </rPh>
    <rPh sb="162" eb="164">
      <t>カンリ</t>
    </rPh>
    <rPh sb="168" eb="170">
      <t>ロウスイ</t>
    </rPh>
    <rPh sb="170" eb="172">
      <t>ボウシ</t>
    </rPh>
    <rPh sb="172" eb="174">
      <t>タイサク</t>
    </rPh>
    <rPh sb="175" eb="176">
      <t>スス</t>
    </rPh>
    <rPh sb="178" eb="180">
      <t>コンゴ</t>
    </rPh>
    <rPh sb="181" eb="183">
      <t>キュウスイ</t>
    </rPh>
    <rPh sb="183" eb="185">
      <t>ジンコウ</t>
    </rPh>
    <rPh sb="186" eb="187">
      <t>ミズ</t>
    </rPh>
    <rPh sb="187" eb="189">
      <t>ジュヨウ</t>
    </rPh>
    <rPh sb="190" eb="192">
      <t>ドウコウ</t>
    </rPh>
    <rPh sb="193" eb="195">
      <t>チュウイ</t>
    </rPh>
    <rPh sb="200" eb="202">
      <t>スイドウ</t>
    </rPh>
    <rPh sb="202" eb="204">
      <t>リョウキン</t>
    </rPh>
    <rPh sb="205" eb="207">
      <t>ミナオ</t>
    </rPh>
    <rPh sb="209" eb="211">
      <t>ロウキュウ</t>
    </rPh>
    <rPh sb="211" eb="213">
      <t>シセツ</t>
    </rPh>
    <rPh sb="214" eb="216">
      <t>コウシン</t>
    </rPh>
    <rPh sb="217" eb="219">
      <t>ケントウ</t>
    </rPh>
    <rPh sb="223" eb="225">
      <t>ヒツヨウ</t>
    </rPh>
    <phoneticPr fontId="4"/>
  </si>
  <si>
    <t>①収益的収支比率は７４．４４％と前年より１０％下回りました。今後もさらに地方債償還金が増加することから、更なる経費の削減や計画的な事業の取組み、料金回収向上に努めていく必要があります。
④簡易水道事業を開始してから５０年が経過しており、水道管の老朽化が進んできていることから、老朽管の更新を計画的に進めていく必要があります。老朽管の更新に伴い、今後、企業債残高対給水収益比率も年々増加することが見込まれます。
⑤⑥料金回収率は前年に続き７１％と前年より約１０％下回り、経営に必要な経費を水道料金で賄うことができず、給水収益以外の収入からも賄われていることになります。今後も、地方債償還金が増加し給水単価が上がると予想されることから、更なる維持管理費等の経費削減、料金回収率向上に努めていく必要があります。
⑦⑧施設利用率は平均を上回っているが、有収率と比較すると施設の稼働状況がそのまま収益にはつながっておらず、要因の一つとして漏水が考えられます。今後は、老朽管の更新を計画的に進め、漏水量の削減に努めていきます。</t>
    <rPh sb="1" eb="3">
      <t>シュウエキ</t>
    </rPh>
    <rPh sb="3" eb="4">
      <t>テキ</t>
    </rPh>
    <rPh sb="4" eb="6">
      <t>シュウシ</t>
    </rPh>
    <rPh sb="6" eb="8">
      <t>ヒリツ</t>
    </rPh>
    <rPh sb="16" eb="18">
      <t>ゼンネン</t>
    </rPh>
    <rPh sb="23" eb="25">
      <t>シタマワ</t>
    </rPh>
    <rPh sb="30" eb="32">
      <t>コンゴ</t>
    </rPh>
    <rPh sb="36" eb="39">
      <t>チホウサイ</t>
    </rPh>
    <rPh sb="39" eb="42">
      <t>ショウカンキン</t>
    </rPh>
    <rPh sb="43" eb="45">
      <t>ゾウカ</t>
    </rPh>
    <rPh sb="52" eb="53">
      <t>サラ</t>
    </rPh>
    <rPh sb="55" eb="57">
      <t>ケイヒ</t>
    </rPh>
    <rPh sb="58" eb="60">
      <t>サクゲン</t>
    </rPh>
    <rPh sb="61" eb="63">
      <t>ケイカク</t>
    </rPh>
    <rPh sb="63" eb="64">
      <t>テキ</t>
    </rPh>
    <rPh sb="65" eb="67">
      <t>ジギョウ</t>
    </rPh>
    <rPh sb="68" eb="70">
      <t>トリク</t>
    </rPh>
    <rPh sb="72" eb="74">
      <t>リョウキン</t>
    </rPh>
    <rPh sb="74" eb="76">
      <t>カイシュウ</t>
    </rPh>
    <rPh sb="76" eb="78">
      <t>コウジョウ</t>
    </rPh>
    <rPh sb="79" eb="80">
      <t>ツト</t>
    </rPh>
    <rPh sb="84" eb="86">
      <t>ヒツヨウ</t>
    </rPh>
    <rPh sb="94" eb="96">
      <t>カンイ</t>
    </rPh>
    <rPh sb="96" eb="98">
      <t>スイドウ</t>
    </rPh>
    <rPh sb="98" eb="100">
      <t>ジギョウ</t>
    </rPh>
    <rPh sb="101" eb="103">
      <t>カイシ</t>
    </rPh>
    <rPh sb="109" eb="110">
      <t>ネン</t>
    </rPh>
    <rPh sb="111" eb="113">
      <t>ケイカ</t>
    </rPh>
    <rPh sb="118" eb="121">
      <t>スイドウカン</t>
    </rPh>
    <rPh sb="122" eb="125">
      <t>ロウキュウカ</t>
    </rPh>
    <rPh sb="126" eb="127">
      <t>スス</t>
    </rPh>
    <rPh sb="138" eb="140">
      <t>ロウキュウ</t>
    </rPh>
    <rPh sb="140" eb="141">
      <t>カン</t>
    </rPh>
    <rPh sb="142" eb="144">
      <t>コウシン</t>
    </rPh>
    <rPh sb="145" eb="147">
      <t>ケイカク</t>
    </rPh>
    <rPh sb="147" eb="148">
      <t>テキ</t>
    </rPh>
    <rPh sb="149" eb="150">
      <t>スス</t>
    </rPh>
    <rPh sb="154" eb="156">
      <t>ヒツヨウ</t>
    </rPh>
    <rPh sb="162" eb="164">
      <t>ロウキュウ</t>
    </rPh>
    <rPh sb="164" eb="165">
      <t>カン</t>
    </rPh>
    <rPh sb="166" eb="168">
      <t>コウシン</t>
    </rPh>
    <rPh sb="169" eb="170">
      <t>トモナ</t>
    </rPh>
    <rPh sb="172" eb="174">
      <t>コンゴ</t>
    </rPh>
    <rPh sb="175" eb="177">
      <t>キギョウ</t>
    </rPh>
    <rPh sb="177" eb="178">
      <t>サイ</t>
    </rPh>
    <rPh sb="178" eb="180">
      <t>ザンダカ</t>
    </rPh>
    <rPh sb="180" eb="181">
      <t>タイ</t>
    </rPh>
    <rPh sb="181" eb="183">
      <t>キュウスイ</t>
    </rPh>
    <rPh sb="183" eb="185">
      <t>シュウエキ</t>
    </rPh>
    <rPh sb="185" eb="187">
      <t>ヒリツ</t>
    </rPh>
    <rPh sb="188" eb="190">
      <t>ネンネン</t>
    </rPh>
    <rPh sb="190" eb="192">
      <t>ゾウカ</t>
    </rPh>
    <rPh sb="197" eb="199">
      <t>ミコ</t>
    </rPh>
    <rPh sb="207" eb="209">
      <t>リョウキン</t>
    </rPh>
    <rPh sb="209" eb="211">
      <t>カイシュウ</t>
    </rPh>
    <rPh sb="211" eb="212">
      <t>リツ</t>
    </rPh>
    <rPh sb="213" eb="215">
      <t>ゼンネン</t>
    </rPh>
    <rPh sb="216" eb="217">
      <t>ツヅ</t>
    </rPh>
    <rPh sb="222" eb="224">
      <t>ゼンネン</t>
    </rPh>
    <rPh sb="226" eb="227">
      <t>ヤク</t>
    </rPh>
    <rPh sb="230" eb="232">
      <t>シタマワ</t>
    </rPh>
    <rPh sb="234" eb="236">
      <t>ケイエイ</t>
    </rPh>
    <rPh sb="237" eb="239">
      <t>ヒツヨウ</t>
    </rPh>
    <rPh sb="240" eb="242">
      <t>ケイヒ</t>
    </rPh>
    <rPh sb="243" eb="245">
      <t>スイドウ</t>
    </rPh>
    <rPh sb="245" eb="247">
      <t>リョウキン</t>
    </rPh>
    <rPh sb="248" eb="249">
      <t>マカナ</t>
    </rPh>
    <rPh sb="257" eb="259">
      <t>キュウスイ</t>
    </rPh>
    <rPh sb="259" eb="261">
      <t>シュウエキ</t>
    </rPh>
    <rPh sb="261" eb="263">
      <t>イガイ</t>
    </rPh>
    <rPh sb="264" eb="266">
      <t>シュウニュウ</t>
    </rPh>
    <rPh sb="269" eb="270">
      <t>マカナ</t>
    </rPh>
    <rPh sb="283" eb="285">
      <t>コンゴ</t>
    </rPh>
    <rPh sb="287" eb="290">
      <t>チホウサイ</t>
    </rPh>
    <rPh sb="290" eb="293">
      <t>ショウカンキン</t>
    </rPh>
    <rPh sb="294" eb="296">
      <t>ゾウカ</t>
    </rPh>
    <rPh sb="297" eb="299">
      <t>キュウスイ</t>
    </rPh>
    <rPh sb="299" eb="301">
      <t>タンカ</t>
    </rPh>
    <rPh sb="302" eb="303">
      <t>ア</t>
    </rPh>
    <rPh sb="306" eb="308">
      <t>ヨソウ</t>
    </rPh>
    <rPh sb="316" eb="317">
      <t>サラ</t>
    </rPh>
    <rPh sb="319" eb="321">
      <t>イジ</t>
    </rPh>
    <rPh sb="321" eb="324">
      <t>カンリヒ</t>
    </rPh>
    <rPh sb="324" eb="325">
      <t>トウ</t>
    </rPh>
    <rPh sb="326" eb="328">
      <t>ケイヒ</t>
    </rPh>
    <rPh sb="328" eb="330">
      <t>サクゲン</t>
    </rPh>
    <rPh sb="331" eb="333">
      <t>リョウキン</t>
    </rPh>
    <rPh sb="333" eb="335">
      <t>カイシュウ</t>
    </rPh>
    <rPh sb="335" eb="336">
      <t>リツ</t>
    </rPh>
    <rPh sb="336" eb="338">
      <t>コウジョウ</t>
    </rPh>
    <rPh sb="339" eb="340">
      <t>ツト</t>
    </rPh>
    <rPh sb="344" eb="346">
      <t>ヒツヨウ</t>
    </rPh>
    <rPh sb="355" eb="357">
      <t>シセツ</t>
    </rPh>
    <rPh sb="357" eb="360">
      <t>リヨウリツ</t>
    </rPh>
    <rPh sb="361" eb="363">
      <t>ヘイキン</t>
    </rPh>
    <rPh sb="364" eb="366">
      <t>ウワマワ</t>
    </rPh>
    <rPh sb="372" eb="375">
      <t>ユウシュウリツ</t>
    </rPh>
    <rPh sb="376" eb="378">
      <t>ヒカク</t>
    </rPh>
    <rPh sb="381" eb="383">
      <t>シセツ</t>
    </rPh>
    <rPh sb="384" eb="386">
      <t>カドウ</t>
    </rPh>
    <rPh sb="386" eb="388">
      <t>ジョウキョウ</t>
    </rPh>
    <rPh sb="393" eb="395">
      <t>シュウエキ</t>
    </rPh>
    <rPh sb="406" eb="408">
      <t>ヨウイン</t>
    </rPh>
    <rPh sb="409" eb="410">
      <t>ヒト</t>
    </rPh>
    <rPh sb="414" eb="416">
      <t>ロウスイ</t>
    </rPh>
    <rPh sb="417" eb="418">
      <t>カンガ</t>
    </rPh>
    <rPh sb="424" eb="426">
      <t>コンゴ</t>
    </rPh>
    <rPh sb="428" eb="430">
      <t>ロウキュウ</t>
    </rPh>
    <rPh sb="430" eb="431">
      <t>カン</t>
    </rPh>
    <rPh sb="432" eb="434">
      <t>コウシン</t>
    </rPh>
    <rPh sb="435" eb="438">
      <t>ケイカクテキ</t>
    </rPh>
    <rPh sb="439" eb="440">
      <t>スス</t>
    </rPh>
    <rPh sb="442" eb="444">
      <t>ロウスイ</t>
    </rPh>
    <rPh sb="444" eb="445">
      <t>リョウ</t>
    </rPh>
    <rPh sb="446" eb="448">
      <t>サクゲン</t>
    </rPh>
    <rPh sb="449" eb="45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</si>
</sst>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7A-4B0D-8FB8-EB6BA6E251D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747A-4B0D-8FB8-EB6BA6E251D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67.930000000000007</c:v>
                </c:pt>
                <c:pt idx="1">
                  <c:v>67.73</c:v>
                </c:pt>
                <c:pt idx="2">
                  <c:v>67.040000000000006</c:v>
                </c:pt>
                <c:pt idx="3">
                  <c:v>66.77</c:v>
                </c:pt>
                <c:pt idx="4">
                  <c:v>67.62</c:v>
                </c:pt>
              </c:numCache>
            </c:numRef>
          </c:val>
          <c:extLst>
            <c:ext xmlns:c16="http://schemas.microsoft.com/office/drawing/2014/chart" uri="{C3380CC4-5D6E-409C-BE32-E72D297353CC}">
              <c16:uniqueId val="{00000000-A7C8-40EB-84AB-F1A8D49CA9E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A7C8-40EB-84AB-F1A8D49CA9E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59.9</c:v>
                </c:pt>
                <c:pt idx="1">
                  <c:v>59.74</c:v>
                </c:pt>
                <c:pt idx="2">
                  <c:v>59.41</c:v>
                </c:pt>
                <c:pt idx="3">
                  <c:v>59.32</c:v>
                </c:pt>
                <c:pt idx="4">
                  <c:v>60.02</c:v>
                </c:pt>
              </c:numCache>
            </c:numRef>
          </c:val>
          <c:extLst>
            <c:ext xmlns:c16="http://schemas.microsoft.com/office/drawing/2014/chart" uri="{C3380CC4-5D6E-409C-BE32-E72D297353CC}">
              <c16:uniqueId val="{00000000-D8B7-4F46-B842-D533CCF2968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D8B7-4F46-B842-D533CCF2968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102.39</c:v>
                </c:pt>
                <c:pt idx="1">
                  <c:v>104.06</c:v>
                </c:pt>
                <c:pt idx="2">
                  <c:v>90.43</c:v>
                </c:pt>
                <c:pt idx="3">
                  <c:v>84.19</c:v>
                </c:pt>
                <c:pt idx="4">
                  <c:v>74.44</c:v>
                </c:pt>
              </c:numCache>
            </c:numRef>
          </c:val>
          <c:extLst>
            <c:ext xmlns:c16="http://schemas.microsoft.com/office/drawing/2014/chart" uri="{C3380CC4-5D6E-409C-BE32-E72D297353CC}">
              <c16:uniqueId val="{00000000-0C63-452C-B51C-86B6F6DBA22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0C63-452C-B51C-86B6F6DBA22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7A-4615-9BE1-4B90479FDD9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7A-4615-9BE1-4B90479FDD9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30-4D1D-90C1-A21B3A5326D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30-4D1D-90C1-A21B3A5326D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69-442C-A24E-29EE8A9BE17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69-442C-A24E-29EE8A9BE17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C3-41C0-B9E9-B466079BE0B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C3-41C0-B9E9-B466079BE0B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445.97</c:v>
                </c:pt>
                <c:pt idx="1">
                  <c:v>490.53</c:v>
                </c:pt>
                <c:pt idx="2">
                  <c:v>526.58000000000004</c:v>
                </c:pt>
                <c:pt idx="3">
                  <c:v>512.54999999999995</c:v>
                </c:pt>
                <c:pt idx="4">
                  <c:v>461.96</c:v>
                </c:pt>
              </c:numCache>
            </c:numRef>
          </c:val>
          <c:extLst>
            <c:ext xmlns:c16="http://schemas.microsoft.com/office/drawing/2014/chart" uri="{C3380CC4-5D6E-409C-BE32-E72D297353CC}">
              <c16:uniqueId val="{00000000-053C-4CC4-86AF-7E400CAB76C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053C-4CC4-86AF-7E400CAB76C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98.6</c:v>
                </c:pt>
                <c:pt idx="1">
                  <c:v>100.9</c:v>
                </c:pt>
                <c:pt idx="2">
                  <c:v>87.63</c:v>
                </c:pt>
                <c:pt idx="3">
                  <c:v>81</c:v>
                </c:pt>
                <c:pt idx="4">
                  <c:v>71.94</c:v>
                </c:pt>
              </c:numCache>
            </c:numRef>
          </c:val>
          <c:extLst>
            <c:ext xmlns:c16="http://schemas.microsoft.com/office/drawing/2014/chart" uri="{C3380CC4-5D6E-409C-BE32-E72D297353CC}">
              <c16:uniqueId val="{00000000-C291-4DEB-93DB-252524F8891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C291-4DEB-93DB-252524F8891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248.59</c:v>
                </c:pt>
                <c:pt idx="1">
                  <c:v>237.11</c:v>
                </c:pt>
                <c:pt idx="2">
                  <c:v>273.86</c:v>
                </c:pt>
                <c:pt idx="3">
                  <c:v>296.62</c:v>
                </c:pt>
                <c:pt idx="4">
                  <c:v>336.14</c:v>
                </c:pt>
              </c:numCache>
            </c:numRef>
          </c:val>
          <c:extLst>
            <c:ext xmlns:c16="http://schemas.microsoft.com/office/drawing/2014/chart" uri="{C3380CC4-5D6E-409C-BE32-E72D297353CC}">
              <c16:uniqueId val="{00000000-589F-49CD-B3C2-E099087E33E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589F-49CD-B3C2-E099087E33E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2"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5" t="str">
        <f>データ!H6</f>
        <v>北海道　蘭越町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4669</v>
      </c>
      <c r="AM8" s="51"/>
      <c r="AN8" s="51"/>
      <c r="AO8" s="51"/>
      <c r="AP8" s="51"/>
      <c r="AQ8" s="51"/>
      <c r="AR8" s="51"/>
      <c r="AS8" s="51"/>
      <c r="AT8" s="47">
        <f>データ!$S$6</f>
        <v>449.78</v>
      </c>
      <c r="AU8" s="47"/>
      <c r="AV8" s="47"/>
      <c r="AW8" s="47"/>
      <c r="AX8" s="47"/>
      <c r="AY8" s="47"/>
      <c r="AZ8" s="47"/>
      <c r="BA8" s="47"/>
      <c r="BB8" s="47">
        <f>データ!$T$6</f>
        <v>10.38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c r="A10" s="2"/>
      <c r="B10" s="47" t="str">
        <f>データ!$N$6</f>
        <v>-</v>
      </c>
      <c r="C10" s="47"/>
      <c r="D10" s="47"/>
      <c r="E10" s="47"/>
      <c r="F10" s="47"/>
      <c r="G10" s="47"/>
      <c r="H10" s="47"/>
      <c r="I10" s="47" t="str">
        <f>データ!$O$6</f>
        <v>該当数値なし</v>
      </c>
      <c r="J10" s="47"/>
      <c r="K10" s="47"/>
      <c r="L10" s="47"/>
      <c r="M10" s="47"/>
      <c r="N10" s="47"/>
      <c r="O10" s="47"/>
      <c r="P10" s="47">
        <f>データ!$P$6</f>
        <v>92.05</v>
      </c>
      <c r="Q10" s="47"/>
      <c r="R10" s="47"/>
      <c r="S10" s="47"/>
      <c r="T10" s="47"/>
      <c r="U10" s="47"/>
      <c r="V10" s="47"/>
      <c r="W10" s="51">
        <f>データ!$Q$6</f>
        <v>4180</v>
      </c>
      <c r="X10" s="51"/>
      <c r="Y10" s="51"/>
      <c r="Z10" s="51"/>
      <c r="AA10" s="51"/>
      <c r="AB10" s="51"/>
      <c r="AC10" s="51"/>
      <c r="AD10" s="2"/>
      <c r="AE10" s="2"/>
      <c r="AF10" s="2"/>
      <c r="AG10" s="2"/>
      <c r="AH10" s="2"/>
      <c r="AI10" s="2"/>
      <c r="AJ10" s="2"/>
      <c r="AK10" s="2"/>
      <c r="AL10" s="51">
        <f>データ!$U$6</f>
        <v>4237</v>
      </c>
      <c r="AM10" s="51"/>
      <c r="AN10" s="51"/>
      <c r="AO10" s="51"/>
      <c r="AP10" s="51"/>
      <c r="AQ10" s="51"/>
      <c r="AR10" s="51"/>
      <c r="AS10" s="51"/>
      <c r="AT10" s="47">
        <f>データ!$V$6</f>
        <v>69.209999999999994</v>
      </c>
      <c r="AU10" s="47"/>
      <c r="AV10" s="47"/>
      <c r="AW10" s="47"/>
      <c r="AX10" s="47"/>
      <c r="AY10" s="47"/>
      <c r="AZ10" s="47"/>
      <c r="BA10" s="47"/>
      <c r="BB10" s="47">
        <f>データ!$W$6</f>
        <v>61.22</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42</v>
      </c>
      <c r="O85" s="27" t="str">
        <f>データ!EN6</f>
        <v>【0.56】</v>
      </c>
    </row>
  </sheetData>
  <sheetProtection algorithmName="SHA-512" hashValue="ffMUhF3yIhvRTGhA7xKlLPCoVTRqT+g4Vxh+FQmPOXcbqPVtYOu6hQtDnetN0XWiFCht02yOELZTY5sAeriNFA==" saltValue="GIwvCRnA26m/SYrpuHpUh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c r="A6" s="29" t="s">
        <v>94</v>
      </c>
      <c r="B6" s="34">
        <f>B7</f>
        <v>2019</v>
      </c>
      <c r="C6" s="34">
        <f t="shared" ref="C6:W6" si="3">C7</f>
        <v>13943</v>
      </c>
      <c r="D6" s="34">
        <f t="shared" si="3"/>
        <v>47</v>
      </c>
      <c r="E6" s="34">
        <f t="shared" si="3"/>
        <v>1</v>
      </c>
      <c r="F6" s="34">
        <f t="shared" si="3"/>
        <v>0</v>
      </c>
      <c r="G6" s="34">
        <f t="shared" si="3"/>
        <v>0</v>
      </c>
      <c r="H6" s="34" t="str">
        <f t="shared" si="3"/>
        <v>北海道　蘭越町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92.05</v>
      </c>
      <c r="Q6" s="35">
        <f t="shared" si="3"/>
        <v>4180</v>
      </c>
      <c r="R6" s="35">
        <f t="shared" si="3"/>
        <v>4669</v>
      </c>
      <c r="S6" s="35">
        <f t="shared" si="3"/>
        <v>449.78</v>
      </c>
      <c r="T6" s="35">
        <f t="shared" si="3"/>
        <v>10.38</v>
      </c>
      <c r="U6" s="35">
        <f t="shared" si="3"/>
        <v>4237</v>
      </c>
      <c r="V6" s="35">
        <f t="shared" si="3"/>
        <v>69.209999999999994</v>
      </c>
      <c r="W6" s="35">
        <f t="shared" si="3"/>
        <v>61.22</v>
      </c>
      <c r="X6" s="36">
        <f>IF(X7="",NA(),X7)</f>
        <v>102.39</v>
      </c>
      <c r="Y6" s="36">
        <f t="shared" ref="Y6:AG6" si="4">IF(Y7="",NA(),Y7)</f>
        <v>104.06</v>
      </c>
      <c r="Z6" s="36">
        <f t="shared" si="4"/>
        <v>90.43</v>
      </c>
      <c r="AA6" s="36">
        <f t="shared" si="4"/>
        <v>84.19</v>
      </c>
      <c r="AB6" s="36">
        <f t="shared" si="4"/>
        <v>74.44</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445.97</v>
      </c>
      <c r="BF6" s="36">
        <f t="shared" ref="BF6:BN6" si="7">IF(BF7="",NA(),BF7)</f>
        <v>490.53</v>
      </c>
      <c r="BG6" s="36">
        <f t="shared" si="7"/>
        <v>526.58000000000004</v>
      </c>
      <c r="BH6" s="36">
        <f t="shared" si="7"/>
        <v>512.54999999999995</v>
      </c>
      <c r="BI6" s="36">
        <f t="shared" si="7"/>
        <v>461.96</v>
      </c>
      <c r="BJ6" s="36">
        <f t="shared" si="7"/>
        <v>1134.67</v>
      </c>
      <c r="BK6" s="36">
        <f t="shared" si="7"/>
        <v>1144.79</v>
      </c>
      <c r="BL6" s="36">
        <f t="shared" si="7"/>
        <v>1061.58</v>
      </c>
      <c r="BM6" s="36">
        <f t="shared" si="7"/>
        <v>1007.7</v>
      </c>
      <c r="BN6" s="36">
        <f t="shared" si="7"/>
        <v>1018.52</v>
      </c>
      <c r="BO6" s="35" t="str">
        <f>IF(BO7="","",IF(BO7="-","【-】","【"&amp;SUBSTITUTE(TEXT(BO7,"#,##0.00"),"-","△")&amp;"】"))</f>
        <v>【1,084.05】</v>
      </c>
      <c r="BP6" s="36">
        <f>IF(BP7="",NA(),BP7)</f>
        <v>98.6</v>
      </c>
      <c r="BQ6" s="36">
        <f t="shared" ref="BQ6:BY6" si="8">IF(BQ7="",NA(),BQ7)</f>
        <v>100.9</v>
      </c>
      <c r="BR6" s="36">
        <f t="shared" si="8"/>
        <v>87.63</v>
      </c>
      <c r="BS6" s="36">
        <f t="shared" si="8"/>
        <v>81</v>
      </c>
      <c r="BT6" s="36">
        <f t="shared" si="8"/>
        <v>71.94</v>
      </c>
      <c r="BU6" s="36">
        <f t="shared" si="8"/>
        <v>40.6</v>
      </c>
      <c r="BV6" s="36">
        <f t="shared" si="8"/>
        <v>56.04</v>
      </c>
      <c r="BW6" s="36">
        <f t="shared" si="8"/>
        <v>58.52</v>
      </c>
      <c r="BX6" s="36">
        <f t="shared" si="8"/>
        <v>59.22</v>
      </c>
      <c r="BY6" s="36">
        <f t="shared" si="8"/>
        <v>58.79</v>
      </c>
      <c r="BZ6" s="35" t="str">
        <f>IF(BZ7="","",IF(BZ7="-","【-】","【"&amp;SUBSTITUTE(TEXT(BZ7,"#,##0.00"),"-","△")&amp;"】"))</f>
        <v>【53.46】</v>
      </c>
      <c r="CA6" s="36">
        <f>IF(CA7="",NA(),CA7)</f>
        <v>248.59</v>
      </c>
      <c r="CB6" s="36">
        <f t="shared" ref="CB6:CJ6" si="9">IF(CB7="",NA(),CB7)</f>
        <v>237.11</v>
      </c>
      <c r="CC6" s="36">
        <f t="shared" si="9"/>
        <v>273.86</v>
      </c>
      <c r="CD6" s="36">
        <f t="shared" si="9"/>
        <v>296.62</v>
      </c>
      <c r="CE6" s="36">
        <f t="shared" si="9"/>
        <v>336.14</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67.930000000000007</v>
      </c>
      <c r="CM6" s="36">
        <f t="shared" ref="CM6:CU6" si="10">IF(CM7="",NA(),CM7)</f>
        <v>67.73</v>
      </c>
      <c r="CN6" s="36">
        <f t="shared" si="10"/>
        <v>67.040000000000006</v>
      </c>
      <c r="CO6" s="36">
        <f t="shared" si="10"/>
        <v>66.77</v>
      </c>
      <c r="CP6" s="36">
        <f t="shared" si="10"/>
        <v>67.62</v>
      </c>
      <c r="CQ6" s="36">
        <f t="shared" si="10"/>
        <v>57.29</v>
      </c>
      <c r="CR6" s="36">
        <f t="shared" si="10"/>
        <v>55.9</v>
      </c>
      <c r="CS6" s="36">
        <f t="shared" si="10"/>
        <v>57.3</v>
      </c>
      <c r="CT6" s="36">
        <f t="shared" si="10"/>
        <v>56.76</v>
      </c>
      <c r="CU6" s="36">
        <f t="shared" si="10"/>
        <v>56.04</v>
      </c>
      <c r="CV6" s="35" t="str">
        <f>IF(CV7="","",IF(CV7="-","【-】","【"&amp;SUBSTITUTE(TEXT(CV7,"#,##0.00"),"-","△")&amp;"】"))</f>
        <v>【54.90】</v>
      </c>
      <c r="CW6" s="36">
        <f>IF(CW7="",NA(),CW7)</f>
        <v>59.9</v>
      </c>
      <c r="CX6" s="36">
        <f t="shared" ref="CX6:DF6" si="11">IF(CX7="",NA(),CX7)</f>
        <v>59.74</v>
      </c>
      <c r="CY6" s="36">
        <f t="shared" si="11"/>
        <v>59.41</v>
      </c>
      <c r="CZ6" s="36">
        <f t="shared" si="11"/>
        <v>59.32</v>
      </c>
      <c r="DA6" s="36">
        <f t="shared" si="11"/>
        <v>60.02</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c r="A7" s="29"/>
      <c r="B7" s="38">
        <v>2019</v>
      </c>
      <c r="C7" s="38">
        <v>13943</v>
      </c>
      <c r="D7" s="38">
        <v>47</v>
      </c>
      <c r="E7" s="38">
        <v>1</v>
      </c>
      <c r="F7" s="38">
        <v>0</v>
      </c>
      <c r="G7" s="38">
        <v>0</v>
      </c>
      <c r="H7" s="38" t="s">
        <v>95</v>
      </c>
      <c r="I7" s="38" t="s">
        <v>96</v>
      </c>
      <c r="J7" s="38" t="s">
        <v>97</v>
      </c>
      <c r="K7" s="38" t="s">
        <v>98</v>
      </c>
      <c r="L7" s="38" t="s">
        <v>99</v>
      </c>
      <c r="M7" s="38" t="s">
        <v>100</v>
      </c>
      <c r="N7" s="39" t="s">
        <v>101</v>
      </c>
      <c r="O7" s="39" t="s">
        <v>102</v>
      </c>
      <c r="P7" s="39">
        <v>92.05</v>
      </c>
      <c r="Q7" s="39">
        <v>4180</v>
      </c>
      <c r="R7" s="39">
        <v>4669</v>
      </c>
      <c r="S7" s="39">
        <v>449.78</v>
      </c>
      <c r="T7" s="39">
        <v>10.38</v>
      </c>
      <c r="U7" s="39">
        <v>4237</v>
      </c>
      <c r="V7" s="39">
        <v>69.209999999999994</v>
      </c>
      <c r="W7" s="39">
        <v>61.22</v>
      </c>
      <c r="X7" s="39">
        <v>102.39</v>
      </c>
      <c r="Y7" s="39">
        <v>104.06</v>
      </c>
      <c r="Z7" s="39">
        <v>90.43</v>
      </c>
      <c r="AA7" s="39">
        <v>84.19</v>
      </c>
      <c r="AB7" s="39">
        <v>74.44</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445.97</v>
      </c>
      <c r="BF7" s="39">
        <v>490.53</v>
      </c>
      <c r="BG7" s="39">
        <v>526.58000000000004</v>
      </c>
      <c r="BH7" s="39">
        <v>512.54999999999995</v>
      </c>
      <c r="BI7" s="39">
        <v>461.96</v>
      </c>
      <c r="BJ7" s="39">
        <v>1134.67</v>
      </c>
      <c r="BK7" s="39">
        <v>1144.79</v>
      </c>
      <c r="BL7" s="39">
        <v>1061.58</v>
      </c>
      <c r="BM7" s="39">
        <v>1007.7</v>
      </c>
      <c r="BN7" s="39">
        <v>1018.52</v>
      </c>
      <c r="BO7" s="39">
        <v>1084.05</v>
      </c>
      <c r="BP7" s="39">
        <v>98.6</v>
      </c>
      <c r="BQ7" s="39">
        <v>100.9</v>
      </c>
      <c r="BR7" s="39">
        <v>87.63</v>
      </c>
      <c r="BS7" s="39">
        <v>81</v>
      </c>
      <c r="BT7" s="39">
        <v>71.94</v>
      </c>
      <c r="BU7" s="39">
        <v>40.6</v>
      </c>
      <c r="BV7" s="39">
        <v>56.04</v>
      </c>
      <c r="BW7" s="39">
        <v>58.52</v>
      </c>
      <c r="BX7" s="39">
        <v>59.22</v>
      </c>
      <c r="BY7" s="39">
        <v>58.79</v>
      </c>
      <c r="BZ7" s="39">
        <v>53.46</v>
      </c>
      <c r="CA7" s="39">
        <v>248.59</v>
      </c>
      <c r="CB7" s="39">
        <v>237.11</v>
      </c>
      <c r="CC7" s="39">
        <v>273.86</v>
      </c>
      <c r="CD7" s="39">
        <v>296.62</v>
      </c>
      <c r="CE7" s="39">
        <v>336.14</v>
      </c>
      <c r="CF7" s="39">
        <v>440.03</v>
      </c>
      <c r="CG7" s="39">
        <v>304.35000000000002</v>
      </c>
      <c r="CH7" s="39">
        <v>296.3</v>
      </c>
      <c r="CI7" s="39">
        <v>292.89999999999998</v>
      </c>
      <c r="CJ7" s="39">
        <v>298.25</v>
      </c>
      <c r="CK7" s="39">
        <v>300.47000000000003</v>
      </c>
      <c r="CL7" s="39">
        <v>67.930000000000007</v>
      </c>
      <c r="CM7" s="39">
        <v>67.73</v>
      </c>
      <c r="CN7" s="39">
        <v>67.040000000000006</v>
      </c>
      <c r="CO7" s="39">
        <v>66.77</v>
      </c>
      <c r="CP7" s="39">
        <v>67.62</v>
      </c>
      <c r="CQ7" s="39">
        <v>57.29</v>
      </c>
      <c r="CR7" s="39">
        <v>55.9</v>
      </c>
      <c r="CS7" s="39">
        <v>57.3</v>
      </c>
      <c r="CT7" s="39">
        <v>56.76</v>
      </c>
      <c r="CU7" s="39">
        <v>56.04</v>
      </c>
      <c r="CV7" s="39">
        <v>54.9</v>
      </c>
      <c r="CW7" s="39">
        <v>59.9</v>
      </c>
      <c r="CX7" s="39">
        <v>59.74</v>
      </c>
      <c r="CY7" s="39">
        <v>59.41</v>
      </c>
      <c r="CZ7" s="39">
        <v>59.32</v>
      </c>
      <c r="DA7" s="39">
        <v>60.02</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46</v>
      </c>
      <c r="B10" s="42">
        <f t="shared" ref="B10:E10" si="15">DATEVALUE($B7+12-B11&amp;"/1/"&amp;B12)</f>
        <v>46388</v>
      </c>
      <c r="C10" s="42">
        <f t="shared" si="15"/>
        <v>46753</v>
      </c>
      <c r="D10" s="42">
        <f t="shared" si="15"/>
        <v>47119</v>
      </c>
      <c r="E10" s="42">
        <f t="shared" si="15"/>
        <v>47484</v>
      </c>
      <c r="F10" s="43">
        <f>DATEVALUE($B7+12-F11&amp;"/1/"&amp;F12)</f>
        <v>47849</v>
      </c>
    </row>
    <row r="11" spans="1:144">
      <c r="B11">
        <v>4</v>
      </c>
      <c r="C11">
        <v>3</v>
      </c>
      <c r="D11">
        <v>2</v>
      </c>
      <c r="E11">
        <v>1</v>
      </c>
      <c r="F11">
        <v>0</v>
      </c>
      <c r="G11" t="s">
        <v>108</v>
      </c>
    </row>
    <row r="12" spans="1:144">
      <c r="B12">
        <v>1</v>
      </c>
      <c r="C12">
        <v>1</v>
      </c>
      <c r="D12">
        <v>1</v>
      </c>
      <c r="E12">
        <v>1</v>
      </c>
      <c r="F12">
        <v>1</v>
      </c>
      <c r="G12" t="s">
        <v>109</v>
      </c>
    </row>
    <row r="13" spans="1:144">
      <c r="B13" t="s">
        <v>110</v>
      </c>
      <c r="C13" t="s">
        <v>111</v>
      </c>
      <c r="D13" t="s">
        <v>110</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坂野　孝洋</cp:lastModifiedBy>
  <dcterms:created xsi:type="dcterms:W3CDTF">2020-12-04T02:17:44Z</dcterms:created>
  <dcterms:modified xsi:type="dcterms:W3CDTF">2021-03-22T08:21:03Z</dcterms:modified>
  <cp:category/>
</cp:coreProperties>
</file>